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Sheet1!$A$1:$O$102</definedName>
  </definedNames>
  <calcPr calcId="124519"/>
</workbook>
</file>

<file path=xl/calcChain.xml><?xml version="1.0" encoding="utf-8"?>
<calcChain xmlns="http://schemas.openxmlformats.org/spreadsheetml/2006/main">
  <c r="L38" i="1"/>
  <c r="N58"/>
  <c r="O58" s="1"/>
  <c r="M59"/>
  <c r="N59"/>
  <c r="N60"/>
  <c r="O60" s="1"/>
  <c r="N61"/>
  <c r="O61" s="1"/>
  <c r="N63"/>
  <c r="O63" s="1"/>
  <c r="M64"/>
  <c r="N64"/>
  <c r="N65"/>
  <c r="O65" s="1"/>
  <c r="N66"/>
  <c r="O66" s="1"/>
  <c r="M67"/>
  <c r="N68"/>
  <c r="N67" s="1"/>
  <c r="O52"/>
  <c r="N52"/>
  <c r="O53"/>
  <c r="N53"/>
  <c r="N54"/>
  <c r="N55"/>
  <c r="N56"/>
  <c r="O56" s="1"/>
  <c r="N51"/>
  <c r="O55"/>
  <c r="L50"/>
  <c r="L62"/>
  <c r="L67"/>
  <c r="L57"/>
  <c r="O94"/>
  <c r="O93"/>
  <c r="N94"/>
  <c r="N95" s="1"/>
  <c r="M95"/>
  <c r="L95"/>
  <c r="N93"/>
  <c r="N84"/>
  <c r="O83"/>
  <c r="N83"/>
  <c r="O78"/>
  <c r="O79"/>
  <c r="O80"/>
  <c r="O81"/>
  <c r="O82"/>
  <c r="O76"/>
  <c r="N76"/>
  <c r="N74" s="1"/>
  <c r="N75"/>
  <c r="O75" s="1"/>
  <c r="M76"/>
  <c r="L74"/>
  <c r="L77"/>
  <c r="O77" s="1"/>
  <c r="O69"/>
  <c r="N69"/>
  <c r="N70"/>
  <c r="M69"/>
  <c r="M70"/>
  <c r="L21"/>
  <c r="M21" s="1"/>
  <c r="L27"/>
  <c r="L30"/>
  <c r="L42"/>
  <c r="M22"/>
  <c r="N22"/>
  <c r="M23"/>
  <c r="N23"/>
  <c r="M24"/>
  <c r="N24"/>
  <c r="M25"/>
  <c r="N25"/>
  <c r="M26"/>
  <c r="M28"/>
  <c r="M27" s="1"/>
  <c r="N29"/>
  <c r="N27" s="1"/>
  <c r="M31"/>
  <c r="M30" s="1"/>
  <c r="N31"/>
  <c r="N30" s="1"/>
  <c r="M32"/>
  <c r="N32"/>
  <c r="M33"/>
  <c r="M34"/>
  <c r="M35"/>
  <c r="M36"/>
  <c r="M37"/>
  <c r="N37"/>
  <c r="M39"/>
  <c r="M38" s="1"/>
  <c r="N39"/>
  <c r="N38" s="1"/>
  <c r="N40"/>
  <c r="N43"/>
  <c r="N42" s="1"/>
  <c r="N41" s="1"/>
  <c r="M44"/>
  <c r="M42" s="1"/>
  <c r="M41" s="1"/>
  <c r="N44"/>
  <c r="N45"/>
  <c r="N46"/>
  <c r="O17"/>
  <c r="O18" s="1"/>
  <c r="N18"/>
  <c r="N17"/>
  <c r="M17"/>
  <c r="M18" s="1"/>
  <c r="L18"/>
  <c r="L14"/>
  <c r="M11"/>
  <c r="N11"/>
  <c r="M12"/>
  <c r="N12"/>
  <c r="M13"/>
  <c r="N13"/>
  <c r="O10"/>
  <c r="N10"/>
  <c r="M10"/>
  <c r="O64" l="1"/>
  <c r="O62" s="1"/>
  <c r="O68"/>
  <c r="O67" s="1"/>
  <c r="L41"/>
  <c r="O59"/>
  <c r="O57" s="1"/>
  <c r="M62"/>
  <c r="N62"/>
  <c r="M57"/>
  <c r="N57"/>
  <c r="L71"/>
  <c r="O54"/>
  <c r="M50"/>
  <c r="N50"/>
  <c r="O51"/>
  <c r="L98"/>
  <c r="O70"/>
  <c r="O84"/>
  <c r="L85"/>
  <c r="O95"/>
  <c r="O74"/>
  <c r="O23"/>
  <c r="O12"/>
  <c r="M14"/>
  <c r="N14"/>
  <c r="O11"/>
  <c r="O14" s="1"/>
  <c r="O45"/>
  <c r="O36"/>
  <c r="O32"/>
  <c r="O40"/>
  <c r="O13"/>
  <c r="O43"/>
  <c r="O42" s="1"/>
  <c r="O34"/>
  <c r="O44"/>
  <c r="O35"/>
  <c r="O29"/>
  <c r="O22"/>
  <c r="O33"/>
  <c r="O28"/>
  <c r="O27" s="1"/>
  <c r="O39"/>
  <c r="O38" s="1"/>
  <c r="O25"/>
  <c r="O26"/>
  <c r="O46"/>
  <c r="O37"/>
  <c r="O31"/>
  <c r="O24"/>
  <c r="N21"/>
  <c r="O21" s="1"/>
  <c r="M85"/>
  <c r="O41" l="1"/>
  <c r="O30"/>
  <c r="N47"/>
  <c r="L47"/>
  <c r="L97" s="1"/>
  <c r="M71"/>
  <c r="N71"/>
  <c r="O50"/>
  <c r="O71" s="1"/>
  <c r="M98"/>
  <c r="N98"/>
  <c r="N85"/>
  <c r="O85"/>
  <c r="O47" l="1"/>
  <c r="M47"/>
  <c r="M97" s="1"/>
  <c r="O98"/>
  <c r="N97" l="1"/>
  <c r="O97" s="1"/>
</calcChain>
</file>

<file path=xl/sharedStrings.xml><?xml version="1.0" encoding="utf-8"?>
<sst xmlns="http://schemas.openxmlformats.org/spreadsheetml/2006/main" count="155" uniqueCount="151">
  <si>
    <t>Nr.  crt</t>
  </si>
  <si>
    <t>Denumirea capitolelor
si subcapitolelor de cheltuieli</t>
  </si>
  <si>
    <t>Valoare
(fără TVA)</t>
  </si>
  <si>
    <t>TVA
(19%)</t>
  </si>
  <si>
    <t>Valoare
(inclusiv TVA)</t>
  </si>
  <si>
    <t>Lei</t>
  </si>
  <si>
    <t>CAPITOLUL 1</t>
  </si>
  <si>
    <t>Cheltuieli pentru obtinerea si amenajarea terenului</t>
  </si>
  <si>
    <t>1.1</t>
  </si>
  <si>
    <t>Obtinerea terenului</t>
  </si>
  <si>
    <t>1.2</t>
  </si>
  <si>
    <t>Amenajarea terenului</t>
  </si>
  <si>
    <t>1.3</t>
  </si>
  <si>
    <t>Amenajari pentru protectia mediului si aducerea terenului la starea initiala</t>
  </si>
  <si>
    <t>1.4</t>
  </si>
  <si>
    <t>Cheltuieli pentru relocarea/protectia utilitatilor</t>
  </si>
  <si>
    <t>TOTAL CAP.1</t>
  </si>
  <si>
    <t>CAPITOLUL 2</t>
  </si>
  <si>
    <t>Cheltuieli pentru asigurarea utilitatilor necesare obiectivului</t>
  </si>
  <si>
    <t>2.1</t>
  </si>
  <si>
    <t>TOTAL CAP.2</t>
  </si>
  <si>
    <t>CAPITOLUL 3</t>
  </si>
  <si>
    <t>Cheltuieli pentru proiectare si asistenta tehnica</t>
  </si>
  <si>
    <t>3.1</t>
  </si>
  <si>
    <t>Studii</t>
  </si>
  <si>
    <t>3.2</t>
  </si>
  <si>
    <t>Documentatii - suport si cheltuieli pentru obtinerea de avize acorduri si autorizatii</t>
  </si>
  <si>
    <t>3.3</t>
  </si>
  <si>
    <t>Expertiza tehnica</t>
  </si>
  <si>
    <t>3.4</t>
  </si>
  <si>
    <t>Certificarea performantei energetice si auditul energetic al cladirilor</t>
  </si>
  <si>
    <t>3.5</t>
  </si>
  <si>
    <t>3.6</t>
  </si>
  <si>
    <t>Organizarea procedurilor de achizitie</t>
  </si>
  <si>
    <t>3.7</t>
  </si>
  <si>
    <t>Consultanta</t>
  </si>
  <si>
    <t>3.7.1 Managementul de proiect pentru obiectiul de investitii</t>
  </si>
  <si>
    <t>3.7.2 Auditul financiar</t>
  </si>
  <si>
    <t>3.8</t>
  </si>
  <si>
    <t>Asistenta tehnica</t>
  </si>
  <si>
    <t>3.8.1 Asistenta tehnica din partea proiectantului</t>
  </si>
  <si>
    <t>3.8.1.1 Asistenta tehnica pe perioada de executie a lucrarilor</t>
  </si>
  <si>
    <t>3.8.1.2 Asistenta tehnica pentru participarea proiectantului la fazele incluse in progrmul de control al lucrarilor de executie, avizat de catre Inspectoratul de Stat in Constructii</t>
  </si>
  <si>
    <t>3.8.2 Dirigentie de santier</t>
  </si>
  <si>
    <t>3.8.3 Coordonator in materie de securitate si sanatate</t>
  </si>
  <si>
    <t>TOTAL CAP.3</t>
  </si>
  <si>
    <t>CAPITOLUL 4</t>
  </si>
  <si>
    <t>Cheltuieli pentru investitia de baza</t>
  </si>
  <si>
    <t>Constructii si instalatii</t>
  </si>
  <si>
    <t>4.4</t>
  </si>
  <si>
    <t>Utilaje fără montaj şi echipamente de transport</t>
  </si>
  <si>
    <t>4.6</t>
  </si>
  <si>
    <t>Active necorporale</t>
  </si>
  <si>
    <t xml:space="preserve">TOTAL CAP. 4 </t>
  </si>
  <si>
    <t>CAPITOLUL 5</t>
  </si>
  <si>
    <t>Alte cheltuieli</t>
  </si>
  <si>
    <t>5.1</t>
  </si>
  <si>
    <t>Organizare de santier</t>
  </si>
  <si>
    <t>5.2</t>
  </si>
  <si>
    <t>Comisioane, cote, taxe, costul creditului</t>
  </si>
  <si>
    <t>5.4</t>
  </si>
  <si>
    <t>Cheltuieli pentru informare si publicitate</t>
  </si>
  <si>
    <t>TOTAL CAP.5</t>
  </si>
  <si>
    <t>CAPITOLUL 6</t>
  </si>
  <si>
    <t>Cheltuieli pentru probe tehnologice şi teste şi predare la beneficiar</t>
  </si>
  <si>
    <t>6.1</t>
  </si>
  <si>
    <t>Pregătirea personalului de exploatare</t>
  </si>
  <si>
    <t>6.2</t>
  </si>
  <si>
    <t>Probe tehnologice şi teste</t>
  </si>
  <si>
    <t>TOTAL CAP.6</t>
  </si>
  <si>
    <t>CAPITOLUL 7</t>
  </si>
  <si>
    <t>Cheltuieli aferente marjei de buget şi pentru constituirea rezervei de implementare pentru ajustarea de preţ</t>
  </si>
  <si>
    <t>7.1</t>
  </si>
  <si>
    <t>Cheltuieli aferente marjei de buget 25% din (1.2 + 1.3 + 1.4 + 2 + 3.1 + 3.2 +
3.3 + 3.5 + 3.7 + 3.8 + 4 + 5.1.1)</t>
  </si>
  <si>
    <t>7.2</t>
  </si>
  <si>
    <t>Cheltuieli pentru constituirea rezervei de implementare pentru ajustarea de preţ</t>
  </si>
  <si>
    <t>TOTAL CAP.7</t>
  </si>
  <si>
    <t>TOTAL GENERAL</t>
  </si>
  <si>
    <t>din care C+M</t>
  </si>
  <si>
    <t>TVA
(21%)</t>
  </si>
  <si>
    <t>4.1</t>
  </si>
  <si>
    <t>3.4.1</t>
  </si>
  <si>
    <t>3.4.2</t>
  </si>
  <si>
    <t>Audit energetic</t>
  </si>
  <si>
    <t xml:space="preserve">Certificat de performanta energetica </t>
  </si>
  <si>
    <t>3.5.1</t>
  </si>
  <si>
    <t>3.5.2</t>
  </si>
  <si>
    <t>3.5.3</t>
  </si>
  <si>
    <t>3.5.4</t>
  </si>
  <si>
    <t>3.5.5</t>
  </si>
  <si>
    <t>3.5.6</t>
  </si>
  <si>
    <t xml:space="preserve">Proiectare </t>
  </si>
  <si>
    <t>Tema de proiectare</t>
  </si>
  <si>
    <t>Studiu de prefezabilitate</t>
  </si>
  <si>
    <t>Documentatiile tehnice necesare in vederea obtinerii avizelor/acordurilor/autorizatiilor</t>
  </si>
  <si>
    <t>Verificarea tehnica de calitate a proiectului tehnic si a detaliilor de executie</t>
  </si>
  <si>
    <t>3.7.1</t>
  </si>
  <si>
    <t>3.7.2</t>
  </si>
  <si>
    <t>3.8.1</t>
  </si>
  <si>
    <t>3.8.1.1</t>
  </si>
  <si>
    <t>3.8.1.2</t>
  </si>
  <si>
    <t>3.8.2</t>
  </si>
  <si>
    <t>3.8.3</t>
  </si>
  <si>
    <t>3.1.1</t>
  </si>
  <si>
    <t>3.1.2</t>
  </si>
  <si>
    <t>3.1.3</t>
  </si>
  <si>
    <t>Studii de teren</t>
  </si>
  <si>
    <t>Raport privind impactul asupra mediului</t>
  </si>
  <si>
    <t>Alte studii specifice</t>
  </si>
  <si>
    <t>Montajul utilajelor tehnologice  si functionale</t>
  </si>
  <si>
    <t>4.2</t>
  </si>
  <si>
    <t>4.3</t>
  </si>
  <si>
    <t>Utilaje, echipamente tehnologice şi funcţionale cu montaj</t>
  </si>
  <si>
    <t>4.5</t>
  </si>
  <si>
    <t>Dotari</t>
  </si>
  <si>
    <t>5.1.1</t>
  </si>
  <si>
    <t>5.1.2</t>
  </si>
  <si>
    <t xml:space="preserve"> Lucrări de construcţii</t>
  </si>
  <si>
    <t>Cheltuieli conexe organizării de şantier</t>
  </si>
  <si>
    <t>5.2.1</t>
  </si>
  <si>
    <t>5.2.2</t>
  </si>
  <si>
    <t>5.2.3</t>
  </si>
  <si>
    <t>5.2.4</t>
  </si>
  <si>
    <t>5.2.5</t>
  </si>
  <si>
    <t xml:space="preserve"> Taxe pentru acorduri, avize, conforme
si autorizatia de construire/desfintare</t>
  </si>
  <si>
    <t>Cota aferenta Casei Sociale a Constructorilor - CSC</t>
  </si>
  <si>
    <t>Cota aferenta ISC pentru controlul statului in
amenajarea teritorilui, urbanism si pentru autorizarea lucrarilor de constructii</t>
  </si>
  <si>
    <t>Cota aferenta ISC pentru controlul calitatii lucrarilor de constructii</t>
  </si>
  <si>
    <t>Comisioane si dobanzile aferente creditului banci finantatoare</t>
  </si>
  <si>
    <t xml:space="preserve">Cheltuieli diverse si neprevazute </t>
  </si>
  <si>
    <t>5.3</t>
  </si>
  <si>
    <t>Reabilitare termica elemente de anvelopa</t>
  </si>
  <si>
    <t>Modernizare sistem de incalzire si racordare</t>
  </si>
  <si>
    <t>Instalare/reabilitare sisteme climatizare</t>
  </si>
  <si>
    <t>Sisteme alternative energie</t>
  </si>
  <si>
    <t>Reabilitare instalatii iluminat</t>
  </si>
  <si>
    <t>Lucrari conexe</t>
  </si>
  <si>
    <t>Montaj sisteme alternative</t>
  </si>
  <si>
    <t>Montaj sisteme iluminat</t>
  </si>
  <si>
    <t>Montaj lift</t>
  </si>
  <si>
    <t>Montaj paratraznet</t>
  </si>
  <si>
    <t>Listra echipamente sisteme alternative</t>
  </si>
  <si>
    <t>Listra echipamente instalatii iluminat</t>
  </si>
  <si>
    <t>Lift</t>
  </si>
  <si>
    <t>Paratraznet</t>
  </si>
  <si>
    <t>Elevator mobil</t>
  </si>
  <si>
    <t xml:space="preserve"> Proiect Tehnic si Detalii de Executie</t>
  </si>
  <si>
    <t xml:space="preserve"> Studiu de Fezabilitate/DALI</t>
  </si>
  <si>
    <t>Beneficiar:</t>
  </si>
  <si>
    <t>Muncipiul BAIA MARE</t>
  </si>
  <si>
    <r>
      <t xml:space="preserve">OBIECTIV:    Cresterea eficientei energetice a blocurilor de locuinte in Municipiul Baia Mare-CF16-Bdul Unirii, Nr.14                                                                                                               </t>
    </r>
    <r>
      <rPr>
        <b/>
        <sz val="16"/>
        <color indexed="8"/>
        <rFont val="Calibri"/>
        <family val="2"/>
      </rPr>
      <t>DG- DEVIZ GENERAL</t>
    </r>
    <r>
      <rPr>
        <sz val="16"/>
        <color indexed="8"/>
        <rFont val="Calibri"/>
        <family val="2"/>
      </rPr>
      <t xml:space="preserve">                                                                                                                       August 2025                                      </t>
    </r>
  </si>
</sst>
</file>

<file path=xl/styles.xml><?xml version="1.0" encoding="utf-8"?>
<styleSheet xmlns="http://schemas.openxmlformats.org/spreadsheetml/2006/main">
  <numFmts count="1">
    <numFmt numFmtId="164" formatCode="_-* #,##0.00\ _D_M_-;\-* #,##0.00\ _D_M_-;_-* \-??\ _D_M_-;_-@_-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12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3">
    <xf numFmtId="0" fontId="0" fillId="0" borderId="0" xfId="0"/>
    <xf numFmtId="4" fontId="2" fillId="0" borderId="2" xfId="1" applyNumberFormat="1" applyFont="1" applyFill="1" applyBorder="1" applyAlignment="1">
      <alignment horizontal="right" vertical="center"/>
    </xf>
    <xf numFmtId="49" fontId="2" fillId="0" borderId="2" xfId="1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1" applyFont="1" applyFill="1" applyBorder="1" applyAlignment="1">
      <alignment horizontal="left"/>
    </xf>
    <xf numFmtId="4" fontId="4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/>
    <xf numFmtId="4" fontId="3" fillId="0" borderId="0" xfId="1" applyNumberFormat="1" applyFont="1" applyFill="1" applyBorder="1"/>
    <xf numFmtId="4" fontId="3" fillId="0" borderId="0" xfId="1" applyNumberFormat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1" fillId="0" borderId="0" xfId="1" applyFont="1" applyFill="1" applyBorder="1"/>
    <xf numFmtId="4" fontId="1" fillId="0" borderId="0" xfId="1" applyNumberFormat="1" applyFont="1" applyFill="1" applyBorder="1"/>
    <xf numFmtId="0" fontId="3" fillId="0" borderId="0" xfId="1" applyFont="1" applyFill="1" applyBorder="1" applyAlignment="1">
      <alignment horizontal="right"/>
    </xf>
    <xf numFmtId="4" fontId="2" fillId="0" borderId="2" xfId="1" applyNumberFormat="1" applyFont="1" applyFill="1" applyBorder="1" applyAlignment="1">
      <alignment horizontal="center"/>
    </xf>
    <xf numFmtId="4" fontId="2" fillId="0" borderId="2" xfId="1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 applyProtection="1">
      <alignment horizontal="right" vertical="center"/>
    </xf>
    <xf numFmtId="4" fontId="2" fillId="0" borderId="2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4" fontId="3" fillId="0" borderId="0" xfId="2" applyNumberFormat="1" applyFont="1" applyFill="1" applyBorder="1" applyAlignment="1" applyProtection="1">
      <alignment horizontal="right"/>
      <protection locked="0"/>
    </xf>
    <xf numFmtId="4" fontId="0" fillId="0" borderId="0" xfId="0" applyNumberFormat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vertical="center" wrapText="1"/>
    </xf>
    <xf numFmtId="0" fontId="3" fillId="0" borderId="0" xfId="1" applyFont="1" applyFill="1" applyBorder="1" applyAlignment="1" applyProtection="1">
      <alignment horizontal="center"/>
      <protection locked="0"/>
    </xf>
    <xf numFmtId="0" fontId="1" fillId="0" borderId="3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4"/>
  <sheetViews>
    <sheetView tabSelected="1" view="pageBreakPreview" zoomScale="80" zoomScaleSheetLayoutView="80" workbookViewId="0">
      <selection activeCell="A2" sqref="A2:O2"/>
    </sheetView>
  </sheetViews>
  <sheetFormatPr defaultRowHeight="15"/>
  <cols>
    <col min="1" max="1" width="9.28515625" style="11" bestFit="1" customWidth="1"/>
    <col min="2" max="10" width="9.140625" style="11"/>
    <col min="11" max="11" width="9.140625" style="11" customWidth="1"/>
    <col min="12" max="12" width="14.85546875" style="22" bestFit="1" customWidth="1"/>
    <col min="13" max="14" width="15.85546875" style="22" bestFit="1" customWidth="1"/>
    <col min="15" max="15" width="13.5703125" style="22" bestFit="1" customWidth="1"/>
    <col min="16" max="16" width="10.85546875" style="11" bestFit="1" customWidth="1"/>
    <col min="17" max="17" width="9.140625" style="11"/>
    <col min="18" max="18" width="13.5703125" style="11" bestFit="1" customWidth="1"/>
    <col min="19" max="16384" width="9.140625" style="11"/>
  </cols>
  <sheetData>
    <row r="1" spans="1: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13"/>
      <c r="N1" s="13"/>
      <c r="O1" s="13"/>
    </row>
    <row r="2" spans="1:15" ht="75.75" customHeight="1">
      <c r="A2" s="27" t="s">
        <v>150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A3" s="12"/>
      <c r="B3" s="12"/>
      <c r="C3" s="12"/>
      <c r="D3" s="4"/>
      <c r="E3" s="12"/>
      <c r="F3" s="12"/>
      <c r="G3" s="12"/>
      <c r="H3" s="12"/>
      <c r="I3" s="12"/>
      <c r="J3" s="12"/>
      <c r="K3" s="14"/>
      <c r="L3" s="13"/>
      <c r="M3" s="13"/>
      <c r="N3" s="13"/>
      <c r="O3" s="13"/>
    </row>
    <row r="4" spans="1:15">
      <c r="A4" s="28" t="s">
        <v>0</v>
      </c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30" t="s">
        <v>2</v>
      </c>
      <c r="M4" s="30" t="s">
        <v>3</v>
      </c>
      <c r="N4" s="30" t="s">
        <v>79</v>
      </c>
      <c r="O4" s="30" t="s">
        <v>4</v>
      </c>
    </row>
    <row r="5" spans="1:1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30"/>
      <c r="M5" s="30"/>
      <c r="N5" s="30"/>
      <c r="O5" s="30"/>
    </row>
    <row r="6" spans="1:1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15" t="s">
        <v>5</v>
      </c>
      <c r="M6" s="15" t="s">
        <v>5</v>
      </c>
      <c r="N6" s="15" t="s">
        <v>5</v>
      </c>
      <c r="O6" s="15" t="s">
        <v>5</v>
      </c>
    </row>
    <row r="7" spans="1:15">
      <c r="A7" s="2">
        <v>1</v>
      </c>
      <c r="B7" s="32">
        <v>2</v>
      </c>
      <c r="C7" s="32"/>
      <c r="D7" s="32"/>
      <c r="E7" s="32"/>
      <c r="F7" s="32"/>
      <c r="G7" s="32"/>
      <c r="H7" s="32"/>
      <c r="I7" s="32"/>
      <c r="J7" s="32"/>
      <c r="K7" s="32"/>
      <c r="L7" s="16">
        <v>3</v>
      </c>
      <c r="M7" s="16">
        <v>4</v>
      </c>
      <c r="N7" s="16">
        <v>5</v>
      </c>
      <c r="O7" s="16">
        <v>6</v>
      </c>
    </row>
    <row r="8" spans="1:15">
      <c r="A8" s="32" t="s">
        <v>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>
      <c r="A9" s="32" t="s">
        <v>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5">
      <c r="A10" s="10" t="s">
        <v>8</v>
      </c>
      <c r="B10" s="33" t="s">
        <v>9</v>
      </c>
      <c r="C10" s="33"/>
      <c r="D10" s="33"/>
      <c r="E10" s="33"/>
      <c r="F10" s="33"/>
      <c r="G10" s="33"/>
      <c r="H10" s="33"/>
      <c r="I10" s="33"/>
      <c r="J10" s="33"/>
      <c r="K10" s="33"/>
      <c r="L10" s="1">
        <v>0</v>
      </c>
      <c r="M10" s="1">
        <f>L10*19%</f>
        <v>0</v>
      </c>
      <c r="N10" s="1">
        <f>L10*21%</f>
        <v>0</v>
      </c>
      <c r="O10" s="1">
        <f>N10+M10+L10</f>
        <v>0</v>
      </c>
    </row>
    <row r="11" spans="1:15">
      <c r="A11" s="10" t="s">
        <v>10</v>
      </c>
      <c r="B11" s="33" t="s">
        <v>11</v>
      </c>
      <c r="C11" s="33"/>
      <c r="D11" s="33"/>
      <c r="E11" s="33"/>
      <c r="F11" s="33"/>
      <c r="G11" s="33"/>
      <c r="H11" s="33"/>
      <c r="I11" s="33"/>
      <c r="J11" s="33"/>
      <c r="K11" s="33"/>
      <c r="L11" s="1">
        <v>0</v>
      </c>
      <c r="M11" s="1">
        <f t="shared" ref="M11:M13" si="0">L11*19%</f>
        <v>0</v>
      </c>
      <c r="N11" s="1">
        <f t="shared" ref="N11:N13" si="1">L11*21%</f>
        <v>0</v>
      </c>
      <c r="O11" s="1">
        <f t="shared" ref="O11:O13" si="2">N11+M11+L11</f>
        <v>0</v>
      </c>
    </row>
    <row r="12" spans="1:15">
      <c r="A12" s="10" t="s">
        <v>12</v>
      </c>
      <c r="B12" s="33" t="s">
        <v>13</v>
      </c>
      <c r="C12" s="33"/>
      <c r="D12" s="33"/>
      <c r="E12" s="33"/>
      <c r="F12" s="33"/>
      <c r="G12" s="33"/>
      <c r="H12" s="33"/>
      <c r="I12" s="33"/>
      <c r="J12" s="33"/>
      <c r="K12" s="33"/>
      <c r="L12" s="1">
        <v>0</v>
      </c>
      <c r="M12" s="1">
        <f t="shared" si="0"/>
        <v>0</v>
      </c>
      <c r="N12" s="1">
        <f t="shared" si="1"/>
        <v>0</v>
      </c>
      <c r="O12" s="1">
        <f t="shared" si="2"/>
        <v>0</v>
      </c>
    </row>
    <row r="13" spans="1:15">
      <c r="A13" s="10" t="s">
        <v>14</v>
      </c>
      <c r="B13" s="33" t="s">
        <v>15</v>
      </c>
      <c r="C13" s="33"/>
      <c r="D13" s="33"/>
      <c r="E13" s="33"/>
      <c r="F13" s="33"/>
      <c r="G13" s="33"/>
      <c r="H13" s="33"/>
      <c r="I13" s="33"/>
      <c r="J13" s="33"/>
      <c r="K13" s="33"/>
      <c r="L13" s="1">
        <v>0</v>
      </c>
      <c r="M13" s="1">
        <f t="shared" si="0"/>
        <v>0</v>
      </c>
      <c r="N13" s="1">
        <f t="shared" si="1"/>
        <v>0</v>
      </c>
      <c r="O13" s="1">
        <f t="shared" si="2"/>
        <v>0</v>
      </c>
    </row>
    <row r="14" spans="1:15">
      <c r="A14" s="32" t="s">
        <v>16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17">
        <f>SUM(L10:L13)</f>
        <v>0</v>
      </c>
      <c r="M14" s="17">
        <f t="shared" ref="M14:O14" si="3">SUM(M10:M13)</f>
        <v>0</v>
      </c>
      <c r="N14" s="17">
        <f t="shared" si="3"/>
        <v>0</v>
      </c>
      <c r="O14" s="17">
        <f t="shared" si="3"/>
        <v>0</v>
      </c>
    </row>
    <row r="15" spans="1:15">
      <c r="A15" s="32" t="s">
        <v>17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32" t="s">
        <v>18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>
      <c r="A17" s="10" t="s">
        <v>19</v>
      </c>
      <c r="B17" s="34" t="s">
        <v>18</v>
      </c>
      <c r="C17" s="34"/>
      <c r="D17" s="34"/>
      <c r="E17" s="34"/>
      <c r="F17" s="34"/>
      <c r="G17" s="34"/>
      <c r="H17" s="34"/>
      <c r="I17" s="34"/>
      <c r="J17" s="34"/>
      <c r="K17" s="34"/>
      <c r="L17" s="1">
        <v>0</v>
      </c>
      <c r="M17" s="1">
        <f>L17*19%</f>
        <v>0</v>
      </c>
      <c r="N17" s="1">
        <f>L17*21%</f>
        <v>0</v>
      </c>
      <c r="O17" s="1">
        <f>N17+M17+L17</f>
        <v>0</v>
      </c>
    </row>
    <row r="18" spans="1:15">
      <c r="A18" s="32" t="s">
        <v>20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17">
        <f>L17</f>
        <v>0</v>
      </c>
      <c r="M18" s="17">
        <f t="shared" ref="M18" si="4">M17</f>
        <v>0</v>
      </c>
      <c r="N18" s="17">
        <f t="shared" ref="N18" si="5">N17</f>
        <v>0</v>
      </c>
      <c r="O18" s="17">
        <f t="shared" ref="O18" si="6">O17</f>
        <v>0</v>
      </c>
    </row>
    <row r="19" spans="1:15">
      <c r="A19" s="32" t="s">
        <v>21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>
      <c r="A20" s="32" t="s">
        <v>22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>
      <c r="A21" s="10" t="s">
        <v>23</v>
      </c>
      <c r="B21" s="31" t="s">
        <v>24</v>
      </c>
      <c r="C21" s="31"/>
      <c r="D21" s="31"/>
      <c r="E21" s="31"/>
      <c r="F21" s="31"/>
      <c r="G21" s="31"/>
      <c r="H21" s="31"/>
      <c r="I21" s="31"/>
      <c r="J21" s="31"/>
      <c r="K21" s="31"/>
      <c r="L21" s="1">
        <f>L22+L23+L24</f>
        <v>0</v>
      </c>
      <c r="M21" s="1">
        <f>L21*19%</f>
        <v>0</v>
      </c>
      <c r="N21" s="1">
        <f>L21*21%</f>
        <v>0</v>
      </c>
      <c r="O21" s="1">
        <f>N21+M21+L21</f>
        <v>0</v>
      </c>
    </row>
    <row r="22" spans="1:15">
      <c r="A22" s="10" t="s">
        <v>103</v>
      </c>
      <c r="B22" s="31" t="s">
        <v>106</v>
      </c>
      <c r="C22" s="31"/>
      <c r="D22" s="31"/>
      <c r="E22" s="31"/>
      <c r="F22" s="31"/>
      <c r="G22" s="31"/>
      <c r="H22" s="31"/>
      <c r="I22" s="31"/>
      <c r="J22" s="31"/>
      <c r="K22" s="31"/>
      <c r="L22" s="1">
        <v>0</v>
      </c>
      <c r="M22" s="1">
        <f t="shared" ref="M22:M44" si="7">L22*19%</f>
        <v>0</v>
      </c>
      <c r="N22" s="1">
        <f t="shared" ref="N22:N46" si="8">L22*21%</f>
        <v>0</v>
      </c>
      <c r="O22" s="1">
        <f t="shared" ref="O22:O46" si="9">N22+M22+L22</f>
        <v>0</v>
      </c>
    </row>
    <row r="23" spans="1:15">
      <c r="A23" s="10" t="s">
        <v>104</v>
      </c>
      <c r="B23" s="31" t="s">
        <v>107</v>
      </c>
      <c r="C23" s="31"/>
      <c r="D23" s="31"/>
      <c r="E23" s="31"/>
      <c r="F23" s="31"/>
      <c r="G23" s="31"/>
      <c r="H23" s="31"/>
      <c r="I23" s="31"/>
      <c r="J23" s="31"/>
      <c r="K23" s="31"/>
      <c r="L23" s="1">
        <v>0</v>
      </c>
      <c r="M23" s="1">
        <f t="shared" si="7"/>
        <v>0</v>
      </c>
      <c r="N23" s="1">
        <f t="shared" si="8"/>
        <v>0</v>
      </c>
      <c r="O23" s="1">
        <f t="shared" si="9"/>
        <v>0</v>
      </c>
    </row>
    <row r="24" spans="1:15">
      <c r="A24" s="10" t="s">
        <v>105</v>
      </c>
      <c r="B24" s="31" t="s">
        <v>108</v>
      </c>
      <c r="C24" s="31"/>
      <c r="D24" s="31"/>
      <c r="E24" s="31"/>
      <c r="F24" s="31"/>
      <c r="G24" s="31"/>
      <c r="H24" s="31"/>
      <c r="I24" s="31"/>
      <c r="J24" s="31"/>
      <c r="K24" s="31"/>
      <c r="L24" s="1">
        <v>0</v>
      </c>
      <c r="M24" s="1">
        <f t="shared" si="7"/>
        <v>0</v>
      </c>
      <c r="N24" s="1">
        <f t="shared" si="8"/>
        <v>0</v>
      </c>
      <c r="O24" s="1">
        <f t="shared" si="9"/>
        <v>0</v>
      </c>
    </row>
    <row r="25" spans="1:15">
      <c r="A25" s="10" t="s">
        <v>25</v>
      </c>
      <c r="B25" s="34" t="s">
        <v>26</v>
      </c>
      <c r="C25" s="34"/>
      <c r="D25" s="34"/>
      <c r="E25" s="34"/>
      <c r="F25" s="34"/>
      <c r="G25" s="34"/>
      <c r="H25" s="34"/>
      <c r="I25" s="34"/>
      <c r="J25" s="34"/>
      <c r="K25" s="34"/>
      <c r="L25" s="1">
        <v>0</v>
      </c>
      <c r="M25" s="1">
        <f t="shared" si="7"/>
        <v>0</v>
      </c>
      <c r="N25" s="1">
        <f t="shared" si="8"/>
        <v>0</v>
      </c>
      <c r="O25" s="1">
        <f t="shared" si="9"/>
        <v>0</v>
      </c>
    </row>
    <row r="26" spans="1:15">
      <c r="A26" s="10" t="s">
        <v>27</v>
      </c>
      <c r="B26" s="34" t="s">
        <v>28</v>
      </c>
      <c r="C26" s="34"/>
      <c r="D26" s="34"/>
      <c r="E26" s="34"/>
      <c r="F26" s="34"/>
      <c r="G26" s="34"/>
      <c r="H26" s="34"/>
      <c r="I26" s="34"/>
      <c r="J26" s="34"/>
      <c r="K26" s="34"/>
      <c r="L26" s="1">
        <v>23692.5</v>
      </c>
      <c r="M26" s="1">
        <f t="shared" si="7"/>
        <v>4501.5749999999998</v>
      </c>
      <c r="N26" s="1">
        <v>0</v>
      </c>
      <c r="O26" s="1">
        <f t="shared" si="9"/>
        <v>28194.075000000001</v>
      </c>
    </row>
    <row r="27" spans="1:15">
      <c r="A27" s="10" t="s">
        <v>29</v>
      </c>
      <c r="B27" s="34" t="s">
        <v>30</v>
      </c>
      <c r="C27" s="34"/>
      <c r="D27" s="34"/>
      <c r="E27" s="34"/>
      <c r="F27" s="34"/>
      <c r="G27" s="34"/>
      <c r="H27" s="34"/>
      <c r="I27" s="34"/>
      <c r="J27" s="34"/>
      <c r="K27" s="34"/>
      <c r="L27" s="1">
        <f>L28+L29</f>
        <v>30692.5</v>
      </c>
      <c r="M27" s="1">
        <f>M28+M29</f>
        <v>4501.5749999999998</v>
      </c>
      <c r="N27" s="1">
        <f>N28+N29</f>
        <v>1470</v>
      </c>
      <c r="O27" s="1">
        <f>O28+O29</f>
        <v>36664.074999999997</v>
      </c>
    </row>
    <row r="28" spans="1:15">
      <c r="A28" s="10" t="s">
        <v>81</v>
      </c>
      <c r="B28" s="34" t="s">
        <v>83</v>
      </c>
      <c r="C28" s="34"/>
      <c r="D28" s="34"/>
      <c r="E28" s="34"/>
      <c r="F28" s="34"/>
      <c r="G28" s="34"/>
      <c r="H28" s="34"/>
      <c r="I28" s="34"/>
      <c r="J28" s="34"/>
      <c r="K28" s="34"/>
      <c r="L28" s="1">
        <v>23692.5</v>
      </c>
      <c r="M28" s="1">
        <f t="shared" si="7"/>
        <v>4501.5749999999998</v>
      </c>
      <c r="N28" s="1">
        <v>0</v>
      </c>
      <c r="O28" s="1">
        <f t="shared" si="9"/>
        <v>28194.075000000001</v>
      </c>
    </row>
    <row r="29" spans="1:15">
      <c r="A29" s="10" t="s">
        <v>82</v>
      </c>
      <c r="B29" s="34" t="s">
        <v>84</v>
      </c>
      <c r="C29" s="34"/>
      <c r="D29" s="34"/>
      <c r="E29" s="34"/>
      <c r="F29" s="34"/>
      <c r="G29" s="34"/>
      <c r="H29" s="34"/>
      <c r="I29" s="34"/>
      <c r="J29" s="34"/>
      <c r="K29" s="34"/>
      <c r="L29" s="1">
        <v>7000</v>
      </c>
      <c r="M29" s="1">
        <v>0</v>
      </c>
      <c r="N29" s="1">
        <f t="shared" si="8"/>
        <v>1470</v>
      </c>
      <c r="O29" s="1">
        <f t="shared" si="9"/>
        <v>8470</v>
      </c>
    </row>
    <row r="30" spans="1:15">
      <c r="A30" s="10" t="s">
        <v>31</v>
      </c>
      <c r="B30" s="35" t="s">
        <v>91</v>
      </c>
      <c r="C30" s="36"/>
      <c r="D30" s="36"/>
      <c r="E30" s="36"/>
      <c r="F30" s="36"/>
      <c r="G30" s="36"/>
      <c r="H30" s="36"/>
      <c r="I30" s="36"/>
      <c r="J30" s="36"/>
      <c r="K30" s="37"/>
      <c r="L30" s="1">
        <f>L31+L32+L33+L34+L35+L36</f>
        <v>216437.5</v>
      </c>
      <c r="M30" s="1">
        <f t="shared" ref="M30:O30" si="10">M31+M32+M33+M34+M35+M36</f>
        <v>41123.125</v>
      </c>
      <c r="N30" s="1">
        <f t="shared" si="10"/>
        <v>0</v>
      </c>
      <c r="O30" s="1">
        <f t="shared" si="10"/>
        <v>257560.625</v>
      </c>
    </row>
    <row r="31" spans="1:15">
      <c r="A31" s="10" t="s">
        <v>85</v>
      </c>
      <c r="B31" s="31" t="s">
        <v>92</v>
      </c>
      <c r="C31" s="31"/>
      <c r="D31" s="31"/>
      <c r="E31" s="31"/>
      <c r="F31" s="31"/>
      <c r="G31" s="31"/>
      <c r="H31" s="31"/>
      <c r="I31" s="31"/>
      <c r="J31" s="31"/>
      <c r="K31" s="31"/>
      <c r="L31" s="1">
        <v>0</v>
      </c>
      <c r="M31" s="1">
        <f t="shared" si="7"/>
        <v>0</v>
      </c>
      <c r="N31" s="1">
        <f t="shared" si="8"/>
        <v>0</v>
      </c>
      <c r="O31" s="1">
        <f t="shared" si="9"/>
        <v>0</v>
      </c>
    </row>
    <row r="32" spans="1:15">
      <c r="A32" s="10" t="s">
        <v>86</v>
      </c>
      <c r="B32" s="31" t="s">
        <v>93</v>
      </c>
      <c r="C32" s="31"/>
      <c r="D32" s="31"/>
      <c r="E32" s="31"/>
      <c r="F32" s="31"/>
      <c r="G32" s="31"/>
      <c r="H32" s="31"/>
      <c r="I32" s="31"/>
      <c r="J32" s="31"/>
      <c r="K32" s="31"/>
      <c r="L32" s="1">
        <v>0</v>
      </c>
      <c r="M32" s="1">
        <f t="shared" si="7"/>
        <v>0</v>
      </c>
      <c r="N32" s="1">
        <f t="shared" si="8"/>
        <v>0</v>
      </c>
      <c r="O32" s="1">
        <f t="shared" si="9"/>
        <v>0</v>
      </c>
    </row>
    <row r="33" spans="1:15">
      <c r="A33" s="10" t="s">
        <v>87</v>
      </c>
      <c r="B33" s="34" t="s">
        <v>147</v>
      </c>
      <c r="C33" s="34"/>
      <c r="D33" s="34"/>
      <c r="E33" s="34"/>
      <c r="F33" s="34"/>
      <c r="G33" s="34"/>
      <c r="H33" s="34"/>
      <c r="I33" s="34"/>
      <c r="J33" s="34"/>
      <c r="K33" s="34"/>
      <c r="L33" s="1">
        <v>55282.5</v>
      </c>
      <c r="M33" s="1">
        <f t="shared" si="7"/>
        <v>10503.674999999999</v>
      </c>
      <c r="N33" s="1">
        <v>0</v>
      </c>
      <c r="O33" s="1">
        <f t="shared" si="9"/>
        <v>65786.175000000003</v>
      </c>
    </row>
    <row r="34" spans="1:15">
      <c r="A34" s="10" t="s">
        <v>88</v>
      </c>
      <c r="B34" s="34" t="s">
        <v>94</v>
      </c>
      <c r="C34" s="34"/>
      <c r="D34" s="34"/>
      <c r="E34" s="34"/>
      <c r="F34" s="34"/>
      <c r="G34" s="34"/>
      <c r="H34" s="34"/>
      <c r="I34" s="34"/>
      <c r="J34" s="34"/>
      <c r="K34" s="34"/>
      <c r="L34" s="1">
        <v>52385</v>
      </c>
      <c r="M34" s="1">
        <f t="shared" si="7"/>
        <v>9953.15</v>
      </c>
      <c r="N34" s="1">
        <v>0</v>
      </c>
      <c r="O34" s="1">
        <f t="shared" si="9"/>
        <v>62338.15</v>
      </c>
    </row>
    <row r="35" spans="1:15">
      <c r="A35" s="10" t="s">
        <v>89</v>
      </c>
      <c r="B35" s="34" t="s">
        <v>95</v>
      </c>
      <c r="C35" s="34"/>
      <c r="D35" s="34"/>
      <c r="E35" s="34"/>
      <c r="F35" s="34"/>
      <c r="G35" s="34"/>
      <c r="H35" s="34"/>
      <c r="I35" s="34"/>
      <c r="J35" s="34"/>
      <c r="K35" s="34"/>
      <c r="L35" s="1">
        <v>14000</v>
      </c>
      <c r="M35" s="1">
        <f t="shared" si="7"/>
        <v>2660</v>
      </c>
      <c r="N35" s="1">
        <v>0</v>
      </c>
      <c r="O35" s="1">
        <f t="shared" si="9"/>
        <v>16660</v>
      </c>
    </row>
    <row r="36" spans="1:15">
      <c r="A36" s="10" t="s">
        <v>90</v>
      </c>
      <c r="B36" s="31" t="s">
        <v>146</v>
      </c>
      <c r="C36" s="31"/>
      <c r="D36" s="31"/>
      <c r="E36" s="31"/>
      <c r="F36" s="31"/>
      <c r="G36" s="31"/>
      <c r="H36" s="31"/>
      <c r="I36" s="31"/>
      <c r="J36" s="31"/>
      <c r="K36" s="31"/>
      <c r="L36" s="1">
        <v>94770</v>
      </c>
      <c r="M36" s="1">
        <f t="shared" si="7"/>
        <v>18006.3</v>
      </c>
      <c r="N36" s="1">
        <v>0</v>
      </c>
      <c r="O36" s="1">
        <f t="shared" si="9"/>
        <v>112776.3</v>
      </c>
    </row>
    <row r="37" spans="1:15">
      <c r="A37" s="10" t="s">
        <v>32</v>
      </c>
      <c r="B37" s="31" t="s">
        <v>33</v>
      </c>
      <c r="C37" s="31"/>
      <c r="D37" s="31"/>
      <c r="E37" s="31"/>
      <c r="F37" s="31"/>
      <c r="G37" s="31"/>
      <c r="H37" s="31"/>
      <c r="I37" s="31"/>
      <c r="J37" s="31"/>
      <c r="K37" s="31"/>
      <c r="L37" s="1"/>
      <c r="M37" s="1">
        <f t="shared" si="7"/>
        <v>0</v>
      </c>
      <c r="N37" s="1">
        <f t="shared" si="8"/>
        <v>0</v>
      </c>
      <c r="O37" s="1">
        <f t="shared" si="9"/>
        <v>0</v>
      </c>
    </row>
    <row r="38" spans="1:15">
      <c r="A38" s="10" t="s">
        <v>34</v>
      </c>
      <c r="B38" s="31" t="s">
        <v>35</v>
      </c>
      <c r="C38" s="31"/>
      <c r="D38" s="31"/>
      <c r="E38" s="31"/>
      <c r="F38" s="31"/>
      <c r="G38" s="31"/>
      <c r="H38" s="31"/>
      <c r="I38" s="31"/>
      <c r="J38" s="31"/>
      <c r="K38" s="31"/>
      <c r="L38" s="1">
        <f>L39+L40</f>
        <v>5000</v>
      </c>
      <c r="M38" s="1">
        <f t="shared" ref="M38:O38" si="11">M39+M40</f>
        <v>0</v>
      </c>
      <c r="N38" s="1">
        <f t="shared" si="11"/>
        <v>1050</v>
      </c>
      <c r="O38" s="1">
        <f t="shared" si="11"/>
        <v>6050</v>
      </c>
    </row>
    <row r="39" spans="1:15">
      <c r="A39" s="10" t="s">
        <v>96</v>
      </c>
      <c r="B39" s="33" t="s">
        <v>36</v>
      </c>
      <c r="C39" s="33"/>
      <c r="D39" s="33"/>
      <c r="E39" s="33"/>
      <c r="F39" s="33"/>
      <c r="G39" s="33"/>
      <c r="H39" s="33"/>
      <c r="I39" s="33"/>
      <c r="J39" s="33"/>
      <c r="K39" s="33"/>
      <c r="L39" s="1">
        <v>0</v>
      </c>
      <c r="M39" s="1">
        <f t="shared" si="7"/>
        <v>0</v>
      </c>
      <c r="N39" s="1">
        <f t="shared" si="8"/>
        <v>0</v>
      </c>
      <c r="O39" s="1">
        <f t="shared" si="9"/>
        <v>0</v>
      </c>
    </row>
    <row r="40" spans="1:15">
      <c r="A40" s="10" t="s">
        <v>97</v>
      </c>
      <c r="B40" s="33" t="s">
        <v>37</v>
      </c>
      <c r="C40" s="33"/>
      <c r="D40" s="33"/>
      <c r="E40" s="33"/>
      <c r="F40" s="33"/>
      <c r="G40" s="33"/>
      <c r="H40" s="33"/>
      <c r="I40" s="33"/>
      <c r="J40" s="33"/>
      <c r="K40" s="33"/>
      <c r="L40" s="1">
        <v>5000</v>
      </c>
      <c r="M40" s="1">
        <v>0</v>
      </c>
      <c r="N40" s="1">
        <f t="shared" si="8"/>
        <v>1050</v>
      </c>
      <c r="O40" s="1">
        <f t="shared" si="9"/>
        <v>6050</v>
      </c>
    </row>
    <row r="41" spans="1:15">
      <c r="A41" s="10" t="s">
        <v>38</v>
      </c>
      <c r="B41" s="33" t="s">
        <v>39</v>
      </c>
      <c r="C41" s="33"/>
      <c r="D41" s="33"/>
      <c r="E41" s="33"/>
      <c r="F41" s="33"/>
      <c r="G41" s="33"/>
      <c r="H41" s="33"/>
      <c r="I41" s="33"/>
      <c r="J41" s="33"/>
      <c r="K41" s="33"/>
      <c r="L41" s="1">
        <f>L42+L45+L46</f>
        <v>180715.06</v>
      </c>
      <c r="M41" s="1">
        <f t="shared" ref="M41:O41" si="12">M42+M45+M46</f>
        <v>0</v>
      </c>
      <c r="N41" s="1">
        <f t="shared" si="12"/>
        <v>37950.162599999996</v>
      </c>
      <c r="O41" s="1">
        <f t="shared" si="12"/>
        <v>218665.22259999998</v>
      </c>
    </row>
    <row r="42" spans="1:15">
      <c r="A42" s="10" t="s">
        <v>98</v>
      </c>
      <c r="B42" s="31" t="s">
        <v>40</v>
      </c>
      <c r="C42" s="31"/>
      <c r="D42" s="31"/>
      <c r="E42" s="31"/>
      <c r="F42" s="31"/>
      <c r="G42" s="31"/>
      <c r="H42" s="31"/>
      <c r="I42" s="31"/>
      <c r="J42" s="31"/>
      <c r="K42" s="31"/>
      <c r="L42" s="1">
        <f>L43+L44</f>
        <v>19000</v>
      </c>
      <c r="M42" s="1">
        <f t="shared" ref="M42:O42" si="13">M43+M44</f>
        <v>0</v>
      </c>
      <c r="N42" s="1">
        <f t="shared" si="13"/>
        <v>3990</v>
      </c>
      <c r="O42" s="1">
        <f t="shared" si="13"/>
        <v>22990</v>
      </c>
    </row>
    <row r="43" spans="1:15">
      <c r="A43" s="10" t="s">
        <v>99</v>
      </c>
      <c r="B43" s="31" t="s">
        <v>41</v>
      </c>
      <c r="C43" s="31"/>
      <c r="D43" s="31"/>
      <c r="E43" s="31"/>
      <c r="F43" s="31"/>
      <c r="G43" s="31"/>
      <c r="H43" s="31"/>
      <c r="I43" s="31"/>
      <c r="J43" s="31"/>
      <c r="K43" s="31"/>
      <c r="L43" s="1">
        <v>19000</v>
      </c>
      <c r="M43" s="1">
        <v>0</v>
      </c>
      <c r="N43" s="1">
        <f t="shared" si="8"/>
        <v>3990</v>
      </c>
      <c r="O43" s="1">
        <f t="shared" si="9"/>
        <v>22990</v>
      </c>
    </row>
    <row r="44" spans="1:15">
      <c r="A44" s="10" t="s">
        <v>100</v>
      </c>
      <c r="B44" s="34" t="s">
        <v>42</v>
      </c>
      <c r="C44" s="34"/>
      <c r="D44" s="34"/>
      <c r="E44" s="34"/>
      <c r="F44" s="34"/>
      <c r="G44" s="34"/>
      <c r="H44" s="34"/>
      <c r="I44" s="34"/>
      <c r="J44" s="34"/>
      <c r="K44" s="34"/>
      <c r="L44" s="1">
        <v>0</v>
      </c>
      <c r="M44" s="1">
        <f t="shared" si="7"/>
        <v>0</v>
      </c>
      <c r="N44" s="1">
        <f t="shared" si="8"/>
        <v>0</v>
      </c>
      <c r="O44" s="1">
        <f t="shared" si="9"/>
        <v>0</v>
      </c>
    </row>
    <row r="45" spans="1:15">
      <c r="A45" s="10" t="s">
        <v>101</v>
      </c>
      <c r="B45" s="31" t="s">
        <v>43</v>
      </c>
      <c r="C45" s="31"/>
      <c r="D45" s="31"/>
      <c r="E45" s="31"/>
      <c r="F45" s="31"/>
      <c r="G45" s="31"/>
      <c r="H45" s="31"/>
      <c r="I45" s="31"/>
      <c r="J45" s="31"/>
      <c r="K45" s="31"/>
      <c r="L45" s="1">
        <v>140667.04999999999</v>
      </c>
      <c r="M45" s="1">
        <v>0</v>
      </c>
      <c r="N45" s="1">
        <f t="shared" si="8"/>
        <v>29540.080499999996</v>
      </c>
      <c r="O45" s="1">
        <f t="shared" si="9"/>
        <v>170207.13049999997</v>
      </c>
    </row>
    <row r="46" spans="1:15">
      <c r="A46" s="10" t="s">
        <v>102</v>
      </c>
      <c r="B46" s="31" t="s">
        <v>44</v>
      </c>
      <c r="C46" s="31"/>
      <c r="D46" s="31"/>
      <c r="E46" s="31"/>
      <c r="F46" s="31"/>
      <c r="G46" s="31"/>
      <c r="H46" s="31"/>
      <c r="I46" s="31"/>
      <c r="J46" s="31"/>
      <c r="K46" s="31"/>
      <c r="L46" s="1">
        <v>21048.01</v>
      </c>
      <c r="M46" s="1">
        <v>0</v>
      </c>
      <c r="N46" s="1">
        <f t="shared" si="8"/>
        <v>4420.0820999999996</v>
      </c>
      <c r="O46" s="1">
        <f t="shared" si="9"/>
        <v>25468.092099999998</v>
      </c>
    </row>
    <row r="47" spans="1:15">
      <c r="A47" s="32" t="s">
        <v>45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17">
        <f>L41+L38+L37+L30+L27+L26+L25+L21</f>
        <v>456537.56</v>
      </c>
      <c r="M47" s="17">
        <f t="shared" ref="M47:O47" si="14">M41+M38+M37+M30+M27+M26+M25+M21</f>
        <v>50126.274999999994</v>
      </c>
      <c r="N47" s="17">
        <f t="shared" si="14"/>
        <v>40470.162599999996</v>
      </c>
      <c r="O47" s="17">
        <f t="shared" si="14"/>
        <v>547133.9976</v>
      </c>
    </row>
    <row r="48" spans="1:15">
      <c r="A48" s="32" t="s">
        <v>46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>
      <c r="A49" s="32" t="s">
        <v>47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5">
      <c r="A50" s="23" t="s">
        <v>80</v>
      </c>
      <c r="B50" s="31" t="s">
        <v>48</v>
      </c>
      <c r="C50" s="31"/>
      <c r="D50" s="31"/>
      <c r="E50" s="31"/>
      <c r="F50" s="31"/>
      <c r="G50" s="31"/>
      <c r="H50" s="31"/>
      <c r="I50" s="31"/>
      <c r="J50" s="31"/>
      <c r="K50" s="31"/>
      <c r="L50" s="1">
        <f>L51+L52+L53+L54+L55+L56</f>
        <v>9885025.8100000005</v>
      </c>
      <c r="M50" s="1">
        <f t="shared" ref="M50:O50" si="15">M51+M52+M53+M54+M55+M56</f>
        <v>0</v>
      </c>
      <c r="N50" s="1">
        <f t="shared" si="15"/>
        <v>2075855.4201</v>
      </c>
      <c r="O50" s="1">
        <f t="shared" si="15"/>
        <v>11960881.2301</v>
      </c>
    </row>
    <row r="51" spans="1:15">
      <c r="A51" s="23"/>
      <c r="B51" s="35" t="s">
        <v>131</v>
      </c>
      <c r="C51" s="36"/>
      <c r="D51" s="36"/>
      <c r="E51" s="36"/>
      <c r="F51" s="36"/>
      <c r="G51" s="36"/>
      <c r="H51" s="36"/>
      <c r="I51" s="36"/>
      <c r="J51" s="36"/>
      <c r="K51" s="37"/>
      <c r="L51" s="1">
        <v>7598764.4299999997</v>
      </c>
      <c r="M51" s="1">
        <v>0</v>
      </c>
      <c r="N51" s="1">
        <f>L51*21%</f>
        <v>1595740.5303</v>
      </c>
      <c r="O51" s="1">
        <f>N51+M51+L51</f>
        <v>9194504.9603000004</v>
      </c>
    </row>
    <row r="52" spans="1:15">
      <c r="A52" s="23"/>
      <c r="B52" s="35" t="s">
        <v>132</v>
      </c>
      <c r="C52" s="36"/>
      <c r="D52" s="36"/>
      <c r="E52" s="36"/>
      <c r="F52" s="36"/>
      <c r="G52" s="36"/>
      <c r="H52" s="36"/>
      <c r="I52" s="36"/>
      <c r="J52" s="36"/>
      <c r="K52" s="37"/>
      <c r="L52" s="1">
        <v>790851.67</v>
      </c>
      <c r="M52" s="1">
        <v>0</v>
      </c>
      <c r="N52" s="1">
        <f t="shared" ref="N52:N56" si="16">L52*21%</f>
        <v>166078.85070000001</v>
      </c>
      <c r="O52" s="1">
        <f t="shared" ref="O52:O56" si="17">N52+M52+L52</f>
        <v>956930.52069999999</v>
      </c>
    </row>
    <row r="53" spans="1:15">
      <c r="A53" s="23"/>
      <c r="B53" s="35" t="s">
        <v>133</v>
      </c>
      <c r="C53" s="36"/>
      <c r="D53" s="36"/>
      <c r="E53" s="36"/>
      <c r="F53" s="36"/>
      <c r="G53" s="36"/>
      <c r="H53" s="36"/>
      <c r="I53" s="36"/>
      <c r="J53" s="36"/>
      <c r="K53" s="37"/>
      <c r="L53" s="1">
        <v>103811.47</v>
      </c>
      <c r="M53" s="1">
        <v>0</v>
      </c>
      <c r="N53" s="1">
        <f t="shared" si="16"/>
        <v>21800.4087</v>
      </c>
      <c r="O53" s="1">
        <f t="shared" si="17"/>
        <v>125611.8787</v>
      </c>
    </row>
    <row r="54" spans="1:15">
      <c r="A54" s="23"/>
      <c r="B54" s="35" t="s">
        <v>134</v>
      </c>
      <c r="C54" s="36"/>
      <c r="D54" s="36"/>
      <c r="E54" s="36"/>
      <c r="F54" s="36"/>
      <c r="G54" s="36"/>
      <c r="H54" s="36"/>
      <c r="I54" s="36"/>
      <c r="J54" s="36"/>
      <c r="K54" s="37"/>
      <c r="L54" s="1">
        <v>71089.39</v>
      </c>
      <c r="M54" s="1">
        <v>0</v>
      </c>
      <c r="N54" s="1">
        <f t="shared" si="16"/>
        <v>14928.7719</v>
      </c>
      <c r="O54" s="1">
        <f t="shared" si="17"/>
        <v>86018.161900000006</v>
      </c>
    </row>
    <row r="55" spans="1:15">
      <c r="A55" s="23"/>
      <c r="B55" s="35" t="s">
        <v>135</v>
      </c>
      <c r="C55" s="36"/>
      <c r="D55" s="36"/>
      <c r="E55" s="36"/>
      <c r="F55" s="36"/>
      <c r="G55" s="36"/>
      <c r="H55" s="36"/>
      <c r="I55" s="36"/>
      <c r="J55" s="36"/>
      <c r="K55" s="37"/>
      <c r="L55" s="1">
        <v>80038.039999999994</v>
      </c>
      <c r="M55" s="1">
        <v>0</v>
      </c>
      <c r="N55" s="1">
        <f t="shared" si="16"/>
        <v>16807.988399999998</v>
      </c>
      <c r="O55" s="1">
        <f t="shared" si="17"/>
        <v>96846.028399999996</v>
      </c>
    </row>
    <row r="56" spans="1:15">
      <c r="A56" s="23"/>
      <c r="B56" s="35" t="s">
        <v>136</v>
      </c>
      <c r="C56" s="36"/>
      <c r="D56" s="36"/>
      <c r="E56" s="36"/>
      <c r="F56" s="36"/>
      <c r="G56" s="36"/>
      <c r="H56" s="36"/>
      <c r="I56" s="36"/>
      <c r="J56" s="36"/>
      <c r="K56" s="37"/>
      <c r="L56" s="1">
        <v>1240470.81</v>
      </c>
      <c r="M56" s="1">
        <v>0</v>
      </c>
      <c r="N56" s="1">
        <f t="shared" si="16"/>
        <v>260498.8701</v>
      </c>
      <c r="O56" s="1">
        <f t="shared" si="17"/>
        <v>1500969.6801</v>
      </c>
    </row>
    <row r="57" spans="1:15">
      <c r="A57" s="10" t="s">
        <v>110</v>
      </c>
      <c r="B57" s="31" t="s">
        <v>109</v>
      </c>
      <c r="C57" s="31"/>
      <c r="D57" s="31"/>
      <c r="E57" s="31"/>
      <c r="F57" s="31"/>
      <c r="G57" s="31"/>
      <c r="H57" s="31"/>
      <c r="I57" s="31"/>
      <c r="J57" s="31"/>
      <c r="K57" s="31"/>
      <c r="L57" s="1">
        <f>L58+L59+L60+L61</f>
        <v>638979.07999999996</v>
      </c>
      <c r="M57" s="1">
        <f t="shared" ref="M57:O57" si="18">M58+M59+M60+M61</f>
        <v>0</v>
      </c>
      <c r="N57" s="1">
        <f t="shared" si="18"/>
        <v>134185.60679999998</v>
      </c>
      <c r="O57" s="1">
        <f t="shared" si="18"/>
        <v>773164.68680000002</v>
      </c>
    </row>
    <row r="58" spans="1:15">
      <c r="A58" s="10"/>
      <c r="B58" s="35" t="s">
        <v>137</v>
      </c>
      <c r="C58" s="36"/>
      <c r="D58" s="36"/>
      <c r="E58" s="36"/>
      <c r="F58" s="36"/>
      <c r="G58" s="36"/>
      <c r="H58" s="36"/>
      <c r="I58" s="36"/>
      <c r="J58" s="36"/>
      <c r="K58" s="37"/>
      <c r="L58" s="1">
        <v>405385.67</v>
      </c>
      <c r="M58" s="1">
        <v>0</v>
      </c>
      <c r="N58" s="1">
        <f t="shared" ref="N58:N68" si="19">L58*21%</f>
        <v>85130.990699999995</v>
      </c>
      <c r="O58" s="1">
        <f>N58+M58+L58</f>
        <v>490516.66070000001</v>
      </c>
    </row>
    <row r="59" spans="1:15">
      <c r="A59" s="10"/>
      <c r="B59" s="35" t="s">
        <v>138</v>
      </c>
      <c r="C59" s="36"/>
      <c r="D59" s="36"/>
      <c r="E59" s="36"/>
      <c r="F59" s="36"/>
      <c r="G59" s="36"/>
      <c r="H59" s="36"/>
      <c r="I59" s="36"/>
      <c r="J59" s="36"/>
      <c r="K59" s="37"/>
      <c r="L59" s="1">
        <v>0</v>
      </c>
      <c r="M59" s="1">
        <f t="shared" ref="M59:M64" si="20">L59*19%</f>
        <v>0</v>
      </c>
      <c r="N59" s="1">
        <f t="shared" si="19"/>
        <v>0</v>
      </c>
      <c r="O59" s="1">
        <f t="shared" ref="O59:O68" si="21">N59+M59+L59</f>
        <v>0</v>
      </c>
    </row>
    <row r="60" spans="1:15">
      <c r="A60" s="10"/>
      <c r="B60" s="35" t="s">
        <v>139</v>
      </c>
      <c r="C60" s="36"/>
      <c r="D60" s="36"/>
      <c r="E60" s="36"/>
      <c r="F60" s="36"/>
      <c r="G60" s="36"/>
      <c r="H60" s="36"/>
      <c r="I60" s="36"/>
      <c r="J60" s="36"/>
      <c r="K60" s="37"/>
      <c r="L60" s="1">
        <v>232605.17</v>
      </c>
      <c r="M60" s="1">
        <v>0</v>
      </c>
      <c r="N60" s="1">
        <f t="shared" si="19"/>
        <v>48847.085700000003</v>
      </c>
      <c r="O60" s="1">
        <f t="shared" si="21"/>
        <v>281452.25570000004</v>
      </c>
    </row>
    <row r="61" spans="1:15">
      <c r="A61" s="10"/>
      <c r="B61" s="35" t="s">
        <v>140</v>
      </c>
      <c r="C61" s="36"/>
      <c r="D61" s="36"/>
      <c r="E61" s="36"/>
      <c r="F61" s="36"/>
      <c r="G61" s="36"/>
      <c r="H61" s="36"/>
      <c r="I61" s="36"/>
      <c r="J61" s="36"/>
      <c r="K61" s="37"/>
      <c r="L61" s="1">
        <v>988.24</v>
      </c>
      <c r="M61" s="1">
        <v>0</v>
      </c>
      <c r="N61" s="1">
        <f t="shared" si="19"/>
        <v>207.53039999999999</v>
      </c>
      <c r="O61" s="1">
        <f t="shared" si="21"/>
        <v>1195.7703999999999</v>
      </c>
    </row>
    <row r="62" spans="1:15">
      <c r="A62" s="10" t="s">
        <v>111</v>
      </c>
      <c r="B62" s="31" t="s">
        <v>112</v>
      </c>
      <c r="C62" s="31"/>
      <c r="D62" s="31"/>
      <c r="E62" s="31"/>
      <c r="F62" s="31"/>
      <c r="G62" s="31"/>
      <c r="H62" s="31"/>
      <c r="I62" s="31"/>
      <c r="J62" s="31"/>
      <c r="K62" s="31"/>
      <c r="L62" s="1">
        <f>L63+L64+L65+L66</f>
        <v>3528700</v>
      </c>
      <c r="M62" s="1">
        <f t="shared" ref="M62:O62" si="22">M63+M64+M65+M66</f>
        <v>0</v>
      </c>
      <c r="N62" s="1">
        <f t="shared" si="22"/>
        <v>741027</v>
      </c>
      <c r="O62" s="1">
        <f t="shared" si="22"/>
        <v>4269727</v>
      </c>
    </row>
    <row r="63" spans="1:15">
      <c r="A63" s="10"/>
      <c r="B63" s="35" t="s">
        <v>141</v>
      </c>
      <c r="C63" s="36"/>
      <c r="D63" s="36"/>
      <c r="E63" s="36"/>
      <c r="F63" s="36"/>
      <c r="G63" s="36"/>
      <c r="H63" s="36"/>
      <c r="I63" s="36"/>
      <c r="J63" s="36"/>
      <c r="K63" s="37"/>
      <c r="L63" s="1">
        <v>2814000</v>
      </c>
      <c r="M63" s="1">
        <v>0</v>
      </c>
      <c r="N63" s="1">
        <f t="shared" si="19"/>
        <v>590940</v>
      </c>
      <c r="O63" s="1">
        <f t="shared" si="21"/>
        <v>3404940</v>
      </c>
    </row>
    <row r="64" spans="1:15">
      <c r="A64" s="10"/>
      <c r="B64" s="35" t="s">
        <v>142</v>
      </c>
      <c r="C64" s="36"/>
      <c r="D64" s="36"/>
      <c r="E64" s="36"/>
      <c r="F64" s="36"/>
      <c r="G64" s="36"/>
      <c r="H64" s="36"/>
      <c r="I64" s="36"/>
      <c r="J64" s="36"/>
      <c r="K64" s="37"/>
      <c r="L64" s="1">
        <v>0</v>
      </c>
      <c r="M64" s="1">
        <f t="shared" si="20"/>
        <v>0</v>
      </c>
      <c r="N64" s="1">
        <f t="shared" si="19"/>
        <v>0</v>
      </c>
      <c r="O64" s="1">
        <f t="shared" si="21"/>
        <v>0</v>
      </c>
    </row>
    <row r="65" spans="1:16">
      <c r="A65" s="10"/>
      <c r="B65" s="35" t="s">
        <v>143</v>
      </c>
      <c r="C65" s="36"/>
      <c r="D65" s="36"/>
      <c r="E65" s="36"/>
      <c r="F65" s="36"/>
      <c r="G65" s="36"/>
      <c r="H65" s="36"/>
      <c r="I65" s="36"/>
      <c r="J65" s="36"/>
      <c r="K65" s="37"/>
      <c r="L65" s="1">
        <v>710000</v>
      </c>
      <c r="M65" s="1">
        <v>0</v>
      </c>
      <c r="N65" s="1">
        <f t="shared" si="19"/>
        <v>149100</v>
      </c>
      <c r="O65" s="1">
        <f t="shared" si="21"/>
        <v>859100</v>
      </c>
    </row>
    <row r="66" spans="1:16">
      <c r="A66" s="10"/>
      <c r="B66" s="35" t="s">
        <v>144</v>
      </c>
      <c r="C66" s="36"/>
      <c r="D66" s="36"/>
      <c r="E66" s="36"/>
      <c r="F66" s="36"/>
      <c r="G66" s="36"/>
      <c r="H66" s="36"/>
      <c r="I66" s="36"/>
      <c r="J66" s="36"/>
      <c r="K66" s="37"/>
      <c r="L66" s="1">
        <v>4700</v>
      </c>
      <c r="M66" s="1">
        <v>0</v>
      </c>
      <c r="N66" s="1">
        <f t="shared" si="19"/>
        <v>987</v>
      </c>
      <c r="O66" s="1">
        <f t="shared" si="21"/>
        <v>5687</v>
      </c>
    </row>
    <row r="67" spans="1:16">
      <c r="A67" s="10" t="s">
        <v>49</v>
      </c>
      <c r="B67" s="31" t="s">
        <v>50</v>
      </c>
      <c r="C67" s="31"/>
      <c r="D67" s="31"/>
      <c r="E67" s="31"/>
      <c r="F67" s="31"/>
      <c r="G67" s="31"/>
      <c r="H67" s="31"/>
      <c r="I67" s="31"/>
      <c r="J67" s="31"/>
      <c r="K67" s="31"/>
      <c r="L67" s="1">
        <f>L68</f>
        <v>14000</v>
      </c>
      <c r="M67" s="1">
        <f t="shared" ref="M67:O67" si="23">M68</f>
        <v>0</v>
      </c>
      <c r="N67" s="1">
        <f t="shared" si="23"/>
        <v>2940</v>
      </c>
      <c r="O67" s="1">
        <f t="shared" si="23"/>
        <v>16940</v>
      </c>
      <c r="P67" s="22"/>
    </row>
    <row r="68" spans="1:16">
      <c r="A68" s="10"/>
      <c r="B68" s="35" t="s">
        <v>145</v>
      </c>
      <c r="C68" s="36"/>
      <c r="D68" s="36"/>
      <c r="E68" s="36"/>
      <c r="F68" s="36"/>
      <c r="G68" s="36"/>
      <c r="H68" s="36"/>
      <c r="I68" s="36"/>
      <c r="J68" s="36"/>
      <c r="K68" s="37"/>
      <c r="L68" s="1">
        <v>14000</v>
      </c>
      <c r="M68" s="1">
        <v>0</v>
      </c>
      <c r="N68" s="1">
        <f t="shared" si="19"/>
        <v>2940</v>
      </c>
      <c r="O68" s="1">
        <f t="shared" si="21"/>
        <v>16940</v>
      </c>
    </row>
    <row r="69" spans="1:16">
      <c r="A69" s="10" t="s">
        <v>113</v>
      </c>
      <c r="B69" s="31" t="s">
        <v>114</v>
      </c>
      <c r="C69" s="31"/>
      <c r="D69" s="31"/>
      <c r="E69" s="31"/>
      <c r="F69" s="31"/>
      <c r="G69" s="31"/>
      <c r="H69" s="31"/>
      <c r="I69" s="31"/>
      <c r="J69" s="31"/>
      <c r="K69" s="31"/>
      <c r="L69" s="1">
        <v>0</v>
      </c>
      <c r="M69" s="1">
        <f t="shared" ref="M69:M70" si="24">L69*19%</f>
        <v>0</v>
      </c>
      <c r="N69" s="1">
        <f t="shared" ref="N69:N70" si="25">L69*21%</f>
        <v>0</v>
      </c>
      <c r="O69" s="1">
        <f t="shared" ref="O69:O70" si="26">N69+M69+L69</f>
        <v>0</v>
      </c>
    </row>
    <row r="70" spans="1:16">
      <c r="A70" s="10" t="s">
        <v>51</v>
      </c>
      <c r="B70" s="31" t="s">
        <v>52</v>
      </c>
      <c r="C70" s="31"/>
      <c r="D70" s="31"/>
      <c r="E70" s="31"/>
      <c r="F70" s="31"/>
      <c r="G70" s="31"/>
      <c r="H70" s="31"/>
      <c r="I70" s="31"/>
      <c r="J70" s="31"/>
      <c r="K70" s="31"/>
      <c r="L70" s="1">
        <v>0</v>
      </c>
      <c r="M70" s="1">
        <f t="shared" si="24"/>
        <v>0</v>
      </c>
      <c r="N70" s="1">
        <f t="shared" si="25"/>
        <v>0</v>
      </c>
      <c r="O70" s="1">
        <f t="shared" si="26"/>
        <v>0</v>
      </c>
    </row>
    <row r="71" spans="1:16">
      <c r="A71" s="32" t="s">
        <v>53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17">
        <f>L50+L57+L62+L67+L69+L70</f>
        <v>14066704.890000001</v>
      </c>
      <c r="M71" s="17">
        <f t="shared" ref="M71:O71" si="27">M50+M57+M62+M67+M69+M70</f>
        <v>0</v>
      </c>
      <c r="N71" s="17">
        <f t="shared" si="27"/>
        <v>2954008.0268999999</v>
      </c>
      <c r="O71" s="17">
        <f t="shared" si="27"/>
        <v>17020712.916900001</v>
      </c>
    </row>
    <row r="72" spans="1:16">
      <c r="A72" s="32" t="s">
        <v>54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1:16">
      <c r="A73" s="32" t="s">
        <v>55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</row>
    <row r="74" spans="1:16">
      <c r="A74" s="24" t="s">
        <v>56</v>
      </c>
      <c r="B74" s="38" t="s">
        <v>57</v>
      </c>
      <c r="C74" s="38"/>
      <c r="D74" s="38"/>
      <c r="E74" s="38"/>
      <c r="F74" s="38"/>
      <c r="G74" s="38"/>
      <c r="H74" s="38"/>
      <c r="I74" s="38"/>
      <c r="J74" s="38"/>
      <c r="K74" s="38"/>
      <c r="L74" s="1">
        <f>L75+L76</f>
        <v>29286.959999999999</v>
      </c>
      <c r="M74" s="1">
        <v>0</v>
      </c>
      <c r="N74" s="1">
        <f t="shared" ref="N74:O74" si="28">N75+N76</f>
        <v>6150.2615999999998</v>
      </c>
      <c r="O74" s="1">
        <f t="shared" si="28"/>
        <v>35437.221599999997</v>
      </c>
    </row>
    <row r="75" spans="1:16">
      <c r="A75" s="25" t="s">
        <v>115</v>
      </c>
      <c r="B75" s="38" t="s">
        <v>117</v>
      </c>
      <c r="C75" s="38"/>
      <c r="D75" s="38"/>
      <c r="E75" s="38"/>
      <c r="F75" s="38"/>
      <c r="G75" s="38"/>
      <c r="H75" s="38"/>
      <c r="I75" s="38"/>
      <c r="J75" s="38"/>
      <c r="K75" s="38"/>
      <c r="L75" s="1">
        <v>29286.959999999999</v>
      </c>
      <c r="M75" s="1">
        <v>0</v>
      </c>
      <c r="N75" s="1">
        <f>L75*21%</f>
        <v>6150.2615999999998</v>
      </c>
      <c r="O75" s="1">
        <f>N75+M75+L75</f>
        <v>35437.221599999997</v>
      </c>
    </row>
    <row r="76" spans="1:16">
      <c r="A76" s="26" t="s">
        <v>116</v>
      </c>
      <c r="B76" s="38" t="s">
        <v>118</v>
      </c>
      <c r="C76" s="38"/>
      <c r="D76" s="38"/>
      <c r="E76" s="38"/>
      <c r="F76" s="38"/>
      <c r="G76" s="38"/>
      <c r="H76" s="38"/>
      <c r="I76" s="38"/>
      <c r="J76" s="38"/>
      <c r="K76" s="38"/>
      <c r="L76" s="1">
        <v>0</v>
      </c>
      <c r="M76" s="1">
        <f>L76*19%</f>
        <v>0</v>
      </c>
      <c r="N76" s="1">
        <f>L76*21%</f>
        <v>0</v>
      </c>
      <c r="O76" s="1">
        <f>N76+M76+L76</f>
        <v>0</v>
      </c>
    </row>
    <row r="77" spans="1:16">
      <c r="A77" s="10" t="s">
        <v>58</v>
      </c>
      <c r="B77" s="33" t="s">
        <v>59</v>
      </c>
      <c r="C77" s="33"/>
      <c r="D77" s="33"/>
      <c r="E77" s="33"/>
      <c r="F77" s="33"/>
      <c r="G77" s="33"/>
      <c r="H77" s="33"/>
      <c r="I77" s="33"/>
      <c r="J77" s="33"/>
      <c r="K77" s="33"/>
      <c r="L77" s="1">
        <f>L78+L79+L80+L81+L82</f>
        <v>117086.20999999999</v>
      </c>
      <c r="M77" s="1">
        <v>0</v>
      </c>
      <c r="N77" s="1">
        <v>0</v>
      </c>
      <c r="O77" s="1">
        <f>L77</f>
        <v>117086.20999999999</v>
      </c>
    </row>
    <row r="78" spans="1:16">
      <c r="A78" s="10" t="s">
        <v>119</v>
      </c>
      <c r="B78" s="31" t="s">
        <v>128</v>
      </c>
      <c r="C78" s="31"/>
      <c r="D78" s="31"/>
      <c r="E78" s="31"/>
      <c r="F78" s="31"/>
      <c r="G78" s="31"/>
      <c r="H78" s="31"/>
      <c r="I78" s="31"/>
      <c r="J78" s="31"/>
      <c r="K78" s="31"/>
      <c r="L78" s="1">
        <v>0</v>
      </c>
      <c r="M78" s="1">
        <v>0</v>
      </c>
      <c r="N78" s="1">
        <v>0</v>
      </c>
      <c r="O78" s="1">
        <f t="shared" ref="O78:O82" si="29">L78</f>
        <v>0</v>
      </c>
    </row>
    <row r="79" spans="1:16">
      <c r="A79" s="10" t="s">
        <v>120</v>
      </c>
      <c r="B79" s="31" t="s">
        <v>127</v>
      </c>
      <c r="C79" s="31"/>
      <c r="D79" s="31"/>
      <c r="E79" s="31"/>
      <c r="F79" s="31"/>
      <c r="G79" s="31"/>
      <c r="H79" s="31"/>
      <c r="I79" s="31"/>
      <c r="J79" s="31"/>
      <c r="K79" s="31"/>
      <c r="L79" s="1">
        <v>52766.46</v>
      </c>
      <c r="M79" s="1">
        <v>0</v>
      </c>
      <c r="N79" s="1">
        <v>0</v>
      </c>
      <c r="O79" s="1">
        <f t="shared" si="29"/>
        <v>52766.46</v>
      </c>
    </row>
    <row r="80" spans="1:16">
      <c r="A80" s="10" t="s">
        <v>121</v>
      </c>
      <c r="B80" s="34" t="s">
        <v>126</v>
      </c>
      <c r="C80" s="34"/>
      <c r="D80" s="34"/>
      <c r="E80" s="34"/>
      <c r="F80" s="34"/>
      <c r="G80" s="34"/>
      <c r="H80" s="34"/>
      <c r="I80" s="34"/>
      <c r="J80" s="34"/>
      <c r="K80" s="34"/>
      <c r="L80" s="1">
        <v>10553.29</v>
      </c>
      <c r="M80" s="1">
        <v>0</v>
      </c>
      <c r="N80" s="1">
        <v>0</v>
      </c>
      <c r="O80" s="1">
        <f t="shared" si="29"/>
        <v>10553.29</v>
      </c>
    </row>
    <row r="81" spans="1:15">
      <c r="A81" s="10" t="s">
        <v>122</v>
      </c>
      <c r="B81" s="34" t="s">
        <v>125</v>
      </c>
      <c r="C81" s="34"/>
      <c r="D81" s="34"/>
      <c r="E81" s="34"/>
      <c r="F81" s="34"/>
      <c r="G81" s="34"/>
      <c r="H81" s="34"/>
      <c r="I81" s="34"/>
      <c r="J81" s="34"/>
      <c r="K81" s="34"/>
      <c r="L81" s="1">
        <v>52766.46</v>
      </c>
      <c r="M81" s="1">
        <v>0</v>
      </c>
      <c r="N81" s="1">
        <v>0</v>
      </c>
      <c r="O81" s="1">
        <f t="shared" si="29"/>
        <v>52766.46</v>
      </c>
    </row>
    <row r="82" spans="1:15">
      <c r="A82" s="10" t="s">
        <v>123</v>
      </c>
      <c r="B82" s="34" t="s">
        <v>124</v>
      </c>
      <c r="C82" s="34"/>
      <c r="D82" s="34"/>
      <c r="E82" s="34"/>
      <c r="F82" s="34"/>
      <c r="G82" s="34"/>
      <c r="H82" s="34"/>
      <c r="I82" s="34"/>
      <c r="J82" s="34"/>
      <c r="K82" s="34"/>
      <c r="L82" s="1">
        <v>1000</v>
      </c>
      <c r="M82" s="1">
        <v>0</v>
      </c>
      <c r="N82" s="1">
        <v>0</v>
      </c>
      <c r="O82" s="1">
        <f t="shared" si="29"/>
        <v>1000</v>
      </c>
    </row>
    <row r="83" spans="1:15">
      <c r="A83" s="10" t="s">
        <v>130</v>
      </c>
      <c r="B83" s="40" t="s">
        <v>129</v>
      </c>
      <c r="C83" s="41"/>
      <c r="D83" s="41"/>
      <c r="E83" s="41"/>
      <c r="F83" s="41"/>
      <c r="G83" s="41"/>
      <c r="H83" s="41"/>
      <c r="I83" s="41"/>
      <c r="J83" s="41"/>
      <c r="K83" s="42"/>
      <c r="L83" s="1">
        <v>1446385.75</v>
      </c>
      <c r="M83" s="1">
        <v>0</v>
      </c>
      <c r="N83" s="1">
        <f>L83*21%</f>
        <v>303741.00750000001</v>
      </c>
      <c r="O83" s="1">
        <f>N83+M83+L83</f>
        <v>1750126.7575000001</v>
      </c>
    </row>
    <row r="84" spans="1:15">
      <c r="A84" s="10" t="s">
        <v>60</v>
      </c>
      <c r="B84" s="31" t="s">
        <v>61</v>
      </c>
      <c r="C84" s="31"/>
      <c r="D84" s="31"/>
      <c r="E84" s="31"/>
      <c r="F84" s="31"/>
      <c r="G84" s="31"/>
      <c r="H84" s="31"/>
      <c r="I84" s="31"/>
      <c r="J84" s="31"/>
      <c r="K84" s="31"/>
      <c r="L84" s="1">
        <v>8000</v>
      </c>
      <c r="M84" s="1">
        <v>0</v>
      </c>
      <c r="N84" s="1">
        <f>L84*21%</f>
        <v>1680</v>
      </c>
      <c r="O84" s="1">
        <f>N84+M84+L84</f>
        <v>9680</v>
      </c>
    </row>
    <row r="85" spans="1:15">
      <c r="A85" s="32" t="s">
        <v>62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17">
        <f>L83+L84+L77+L74</f>
        <v>1600758.92</v>
      </c>
      <c r="M85" s="17">
        <f>M74+M83+M84</f>
        <v>0</v>
      </c>
      <c r="N85" s="17">
        <f>N74+N83+N84</f>
        <v>311571.26910000003</v>
      </c>
      <c r="O85" s="17">
        <f>O74+O77+O83+O84</f>
        <v>1912330.1891000001</v>
      </c>
    </row>
    <row r="86" spans="1:15">
      <c r="A86" s="32" t="s">
        <v>63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1:15">
      <c r="A87" s="32" t="s">
        <v>64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1:15">
      <c r="A88" s="10" t="s">
        <v>65</v>
      </c>
      <c r="B88" s="33" t="s">
        <v>66</v>
      </c>
      <c r="C88" s="33"/>
      <c r="D88" s="33"/>
      <c r="E88" s="33"/>
      <c r="F88" s="33"/>
      <c r="G88" s="33"/>
      <c r="H88" s="33"/>
      <c r="I88" s="33"/>
      <c r="J88" s="33"/>
      <c r="K88" s="33"/>
      <c r="L88" s="1">
        <v>0</v>
      </c>
      <c r="M88" s="17">
        <v>0</v>
      </c>
      <c r="N88" s="17">
        <v>0</v>
      </c>
      <c r="O88" s="18">
        <v>0</v>
      </c>
    </row>
    <row r="89" spans="1:15">
      <c r="A89" s="10" t="s">
        <v>67</v>
      </c>
      <c r="B89" s="31" t="s">
        <v>68</v>
      </c>
      <c r="C89" s="31"/>
      <c r="D89" s="31"/>
      <c r="E89" s="31"/>
      <c r="F89" s="31"/>
      <c r="G89" s="31"/>
      <c r="H89" s="31"/>
      <c r="I89" s="31"/>
      <c r="J89" s="31"/>
      <c r="K89" s="31"/>
      <c r="L89" s="1">
        <v>0</v>
      </c>
      <c r="M89" s="17">
        <v>0</v>
      </c>
      <c r="N89" s="17">
        <v>0</v>
      </c>
      <c r="O89" s="18">
        <v>0</v>
      </c>
    </row>
    <row r="90" spans="1:15">
      <c r="A90" s="32" t="s">
        <v>69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1">
        <v>0</v>
      </c>
      <c r="M90" s="1">
        <v>0</v>
      </c>
      <c r="N90" s="1">
        <v>0</v>
      </c>
      <c r="O90" s="1">
        <v>0</v>
      </c>
    </row>
    <row r="91" spans="1:15">
      <c r="A91" s="32" t="s">
        <v>70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1:15">
      <c r="A92" s="32" t="s">
        <v>71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31.5" customHeight="1">
      <c r="A93" s="10" t="s">
        <v>72</v>
      </c>
      <c r="B93" s="38" t="s">
        <v>73</v>
      </c>
      <c r="C93" s="38"/>
      <c r="D93" s="38"/>
      <c r="E93" s="38"/>
      <c r="F93" s="38"/>
      <c r="G93" s="38"/>
      <c r="H93" s="38"/>
      <c r="I93" s="38"/>
      <c r="J93" s="38"/>
      <c r="K93" s="38"/>
      <c r="L93" s="1">
        <v>1236938.99</v>
      </c>
      <c r="M93" s="17">
        <v>0</v>
      </c>
      <c r="N93" s="17">
        <f>L93*21%</f>
        <v>259757.18789999999</v>
      </c>
      <c r="O93" s="18">
        <f>N93+M93+L93</f>
        <v>1496696.1779</v>
      </c>
    </row>
    <row r="94" spans="1:15">
      <c r="A94" s="10" t="s">
        <v>74</v>
      </c>
      <c r="B94" s="31" t="s">
        <v>75</v>
      </c>
      <c r="C94" s="31"/>
      <c r="D94" s="31"/>
      <c r="E94" s="31"/>
      <c r="F94" s="31"/>
      <c r="G94" s="31"/>
      <c r="H94" s="31"/>
      <c r="I94" s="31"/>
      <c r="J94" s="31"/>
      <c r="K94" s="31"/>
      <c r="L94" s="1">
        <v>1322334</v>
      </c>
      <c r="M94" s="17">
        <v>0</v>
      </c>
      <c r="N94" s="17">
        <f>L94*21%</f>
        <v>277690.14</v>
      </c>
      <c r="O94" s="18">
        <f>N94+M94+L94</f>
        <v>1600024.1400000001</v>
      </c>
    </row>
    <row r="95" spans="1:15">
      <c r="A95" s="32" t="s">
        <v>76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1">
        <f>L94+L93</f>
        <v>2559272.9900000002</v>
      </c>
      <c r="M95" s="1">
        <f t="shared" ref="M95:O95" si="30">M94+M93</f>
        <v>0</v>
      </c>
      <c r="N95" s="1">
        <f t="shared" si="30"/>
        <v>537447.32790000003</v>
      </c>
      <c r="O95" s="1">
        <f t="shared" si="30"/>
        <v>3096720.3179000001</v>
      </c>
    </row>
    <row r="96" spans="1:1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1:18">
      <c r="A97" s="32" t="s">
        <v>77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17">
        <f>L95+L90+L85+L71+L47+L18+L14</f>
        <v>18683274.359999999</v>
      </c>
      <c r="M97" s="17">
        <f>M95+M85+M71+M47+M18+M14</f>
        <v>50126.274999999994</v>
      </c>
      <c r="N97" s="17">
        <f>N95+N85+N71+N47+N18+N14</f>
        <v>3843496.7864999999</v>
      </c>
      <c r="O97" s="17">
        <f>L97+M97+N97</f>
        <v>22576897.421499997</v>
      </c>
    </row>
    <row r="98" spans="1:18">
      <c r="A98" s="32" t="s">
        <v>78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17">
        <f>L11+L12+L13+L18+L50+L57+L75</f>
        <v>10553291.850000001</v>
      </c>
      <c r="M98" s="17">
        <f t="shared" ref="M98:O98" si="31">M11+M12+M13+M18+M50+M57+M75</f>
        <v>0</v>
      </c>
      <c r="N98" s="17">
        <f t="shared" si="31"/>
        <v>2216191.2884999998</v>
      </c>
      <c r="O98" s="17">
        <f t="shared" si="31"/>
        <v>12769483.138499999</v>
      </c>
    </row>
    <row r="99" spans="1:18">
      <c r="A99" s="19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1"/>
      <c r="M99" s="21"/>
      <c r="N99" s="21"/>
      <c r="O99" s="5"/>
    </row>
    <row r="100" spans="1:18">
      <c r="A100" s="19"/>
      <c r="B100" s="20"/>
      <c r="C100" s="20"/>
      <c r="D100" s="20"/>
      <c r="E100" s="20"/>
      <c r="F100" s="39"/>
      <c r="G100" s="39"/>
      <c r="H100" s="39"/>
      <c r="I100" s="39"/>
      <c r="J100" s="39"/>
      <c r="K100" s="39"/>
      <c r="L100" s="21"/>
      <c r="M100" s="21"/>
      <c r="N100" s="21"/>
      <c r="O100" s="5"/>
      <c r="R100" s="22"/>
    </row>
    <row r="101" spans="1:18">
      <c r="A101" s="19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7" t="s">
        <v>148</v>
      </c>
      <c r="M101" s="21"/>
      <c r="N101" s="21"/>
      <c r="O101" s="5"/>
      <c r="R101" s="22"/>
    </row>
    <row r="102" spans="1:18">
      <c r="A102" s="12"/>
      <c r="B102" s="12"/>
      <c r="C102" s="6"/>
      <c r="D102" s="12"/>
      <c r="E102" s="12"/>
      <c r="F102" s="12"/>
      <c r="G102" s="12"/>
      <c r="H102" s="12"/>
      <c r="I102" s="12"/>
      <c r="J102" s="12"/>
      <c r="K102" s="12"/>
      <c r="L102" s="3" t="s">
        <v>149</v>
      </c>
      <c r="M102" s="8"/>
      <c r="N102" s="8"/>
      <c r="O102" s="13"/>
    </row>
    <row r="103" spans="1:1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7"/>
      <c r="M103" s="9"/>
      <c r="N103" s="9"/>
      <c r="O103" s="13"/>
    </row>
    <row r="104" spans="1:1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3"/>
      <c r="M104" s="9"/>
      <c r="N104" s="9"/>
      <c r="O104" s="13"/>
    </row>
  </sheetData>
  <mergeCells count="100">
    <mergeCell ref="B65:K65"/>
    <mergeCell ref="B66:K66"/>
    <mergeCell ref="B68:K68"/>
    <mergeCell ref="B58:K58"/>
    <mergeCell ref="B59:K59"/>
    <mergeCell ref="B60:K60"/>
    <mergeCell ref="B61:K61"/>
    <mergeCell ref="B63:K63"/>
    <mergeCell ref="B88:K88"/>
    <mergeCell ref="B77:K77"/>
    <mergeCell ref="B78:K78"/>
    <mergeCell ref="B79:K79"/>
    <mergeCell ref="B80:K80"/>
    <mergeCell ref="B81:K81"/>
    <mergeCell ref="B82:K82"/>
    <mergeCell ref="B83:K83"/>
    <mergeCell ref="B84:K84"/>
    <mergeCell ref="A85:K85"/>
    <mergeCell ref="A86:O86"/>
    <mergeCell ref="A97:K97"/>
    <mergeCell ref="A98:K98"/>
    <mergeCell ref="F100:K100"/>
    <mergeCell ref="B89:K89"/>
    <mergeCell ref="A90:K90"/>
    <mergeCell ref="A91:O91"/>
    <mergeCell ref="A92:O92"/>
    <mergeCell ref="B93:K93"/>
    <mergeCell ref="B94:K94"/>
    <mergeCell ref="A96:O96"/>
    <mergeCell ref="A95:K95"/>
    <mergeCell ref="A87:O87"/>
    <mergeCell ref="B70:K70"/>
    <mergeCell ref="A71:K71"/>
    <mergeCell ref="A72:O72"/>
    <mergeCell ref="A73:O73"/>
    <mergeCell ref="B74:K74"/>
    <mergeCell ref="B75:K75"/>
    <mergeCell ref="B76:K76"/>
    <mergeCell ref="B69:K69"/>
    <mergeCell ref="B46:K46"/>
    <mergeCell ref="A47:K47"/>
    <mergeCell ref="A48:O48"/>
    <mergeCell ref="A49:O49"/>
    <mergeCell ref="B50:K50"/>
    <mergeCell ref="B51:K51"/>
    <mergeCell ref="B52:K52"/>
    <mergeCell ref="B57:K57"/>
    <mergeCell ref="B62:K62"/>
    <mergeCell ref="B67:K67"/>
    <mergeCell ref="B53:K53"/>
    <mergeCell ref="B56:K56"/>
    <mergeCell ref="B54:K54"/>
    <mergeCell ref="B55:K55"/>
    <mergeCell ref="B64:K64"/>
    <mergeCell ref="B41:K41"/>
    <mergeCell ref="B42:K42"/>
    <mergeCell ref="B43:K43"/>
    <mergeCell ref="B44:K44"/>
    <mergeCell ref="B45:K45"/>
    <mergeCell ref="B40:K40"/>
    <mergeCell ref="B25:K25"/>
    <mergeCell ref="B26:K26"/>
    <mergeCell ref="B27:K27"/>
    <mergeCell ref="B30:K30"/>
    <mergeCell ref="B31:K31"/>
    <mergeCell ref="B32:K32"/>
    <mergeCell ref="B33:K33"/>
    <mergeCell ref="B34:K34"/>
    <mergeCell ref="B35:K35"/>
    <mergeCell ref="B36:K36"/>
    <mergeCell ref="B28:K28"/>
    <mergeCell ref="B29:K29"/>
    <mergeCell ref="B21:K21"/>
    <mergeCell ref="B22:K22"/>
    <mergeCell ref="B37:K37"/>
    <mergeCell ref="B38:K38"/>
    <mergeCell ref="B39:K39"/>
    <mergeCell ref="B23:K23"/>
    <mergeCell ref="B24:K24"/>
    <mergeCell ref="B7:K7"/>
    <mergeCell ref="A8:O8"/>
    <mergeCell ref="A9:O9"/>
    <mergeCell ref="B10:K10"/>
    <mergeCell ref="B11:K11"/>
    <mergeCell ref="B12:K12"/>
    <mergeCell ref="B13:K13"/>
    <mergeCell ref="A14:K14"/>
    <mergeCell ref="A15:O15"/>
    <mergeCell ref="A16:O16"/>
    <mergeCell ref="B17:K17"/>
    <mergeCell ref="A18:K18"/>
    <mergeCell ref="A19:O19"/>
    <mergeCell ref="A20:O20"/>
    <mergeCell ref="A2:O2"/>
    <mergeCell ref="A4:A6"/>
    <mergeCell ref="B4:K6"/>
    <mergeCell ref="L4:L5"/>
    <mergeCell ref="M4:M5"/>
    <mergeCell ref="O4:O5"/>
    <mergeCell ref="N4:N5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Municipiul Baia Mare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admin</cp:lastModifiedBy>
  <cp:lastPrinted>2025-08-21T11:06:47Z</cp:lastPrinted>
  <dcterms:created xsi:type="dcterms:W3CDTF">2025-06-30T11:55:37Z</dcterms:created>
  <dcterms:modified xsi:type="dcterms:W3CDTF">2025-08-21T13:43:30Z</dcterms:modified>
</cp:coreProperties>
</file>